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153\Desktop\"/>
    </mc:Choice>
  </mc:AlternateContent>
  <xr:revisionPtr revIDLastSave="0" documentId="8_{2035E2EE-E84E-4048-AB65-A2095DAC74AC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Budget vs. Actuals" sheetId="1" r:id="rId1"/>
  </sheets>
  <definedNames>
    <definedName name="_xlnm.Print_Area" localSheetId="0">'Budget vs. Actuals'!$A$1:$H$85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25" i="1"/>
  <c r="H15" i="1"/>
  <c r="F15" i="1"/>
  <c r="B15" i="1"/>
  <c r="F42" i="1"/>
  <c r="B42" i="1"/>
  <c r="B35" i="1"/>
  <c r="F35" i="1"/>
  <c r="H35" i="1"/>
  <c r="B9" i="1"/>
  <c r="F9" i="1"/>
  <c r="F61" i="1"/>
  <c r="B61" i="1"/>
  <c r="B74" i="1" l="1"/>
  <c r="B16" i="1"/>
  <c r="B81" i="1"/>
  <c r="B82" i="1" s="1"/>
  <c r="B83" i="1" s="1"/>
  <c r="B84" i="1" s="1"/>
  <c r="B64" i="1"/>
  <c r="B56" i="1"/>
  <c r="B58" i="1" s="1"/>
  <c r="B51" i="1"/>
  <c r="B25" i="1"/>
  <c r="B21" i="1"/>
  <c r="F81" i="1"/>
  <c r="F82" i="1" s="1"/>
  <c r="F83" i="1" s="1"/>
  <c r="F84" i="1" s="1"/>
  <c r="H65" i="1"/>
  <c r="F64" i="1"/>
  <c r="H64" i="1"/>
  <c r="H61" i="1"/>
  <c r="H57" i="1"/>
  <c r="F56" i="1"/>
  <c r="F58" i="1" s="1"/>
  <c r="H56" i="1"/>
  <c r="F51" i="1"/>
  <c r="H48" i="1"/>
  <c r="H47" i="1"/>
  <c r="H44" i="1"/>
  <c r="H39" i="1"/>
  <c r="H42" i="1" s="1"/>
  <c r="H23" i="1"/>
  <c r="H25" i="1" s="1"/>
  <c r="H21" i="1"/>
  <c r="H17" i="1"/>
  <c r="H5" i="1"/>
  <c r="H9" i="1" s="1"/>
  <c r="H58" i="1" l="1"/>
  <c r="B52" i="1"/>
  <c r="B66" i="1" s="1"/>
  <c r="H16" i="1"/>
  <c r="H28" i="1" s="1"/>
  <c r="F16" i="1"/>
  <c r="F28" i="1" s="1"/>
  <c r="H51" i="1"/>
  <c r="B28" i="1"/>
  <c r="F52" i="1"/>
  <c r="F66" i="1" s="1"/>
  <c r="H52" i="1" l="1"/>
  <c r="H66" i="1" s="1"/>
  <c r="H67" i="1" s="1"/>
  <c r="B67" i="1"/>
  <c r="B85" i="1" s="1"/>
  <c r="F67" i="1"/>
  <c r="F85" i="1" s="1"/>
</calcChain>
</file>

<file path=xl/sharedStrings.xml><?xml version="1.0" encoding="utf-8"?>
<sst xmlns="http://schemas.openxmlformats.org/spreadsheetml/2006/main" count="81" uniqueCount="81">
  <si>
    <t xml:space="preserve">   4100 Memberships</t>
  </si>
  <si>
    <t xml:space="preserve">   Total 4100 Memberships</t>
  </si>
  <si>
    <t xml:space="preserve">   4200 Donations</t>
  </si>
  <si>
    <t xml:space="preserve">      4220 Donations - Unrestricted</t>
  </si>
  <si>
    <t xml:space="preserve">         4222 Member League Donations - Unrestricted</t>
  </si>
  <si>
    <t xml:space="preserve">      Total 4220 Donations - Unrestricted</t>
  </si>
  <si>
    <t xml:space="preserve">   Total 4200 Donations</t>
  </si>
  <si>
    <t xml:space="preserve">   4400 In-Kind Contributions</t>
  </si>
  <si>
    <t xml:space="preserve">   4500 Fundraisers</t>
  </si>
  <si>
    <t xml:space="preserve">   4600 Miscellaneous Income</t>
  </si>
  <si>
    <t xml:space="preserve">      4610 Annual Meeting Registrations</t>
  </si>
  <si>
    <t xml:space="preserve">   Total 4600 Miscellaneous Income</t>
  </si>
  <si>
    <t xml:space="preserve">   4700 Other Income</t>
  </si>
  <si>
    <t xml:space="preserve">      4710 Interest Income</t>
  </si>
  <si>
    <t xml:space="preserve">   Total 4700 Other Income</t>
  </si>
  <si>
    <t>Total Income</t>
  </si>
  <si>
    <t>Expenses</t>
  </si>
  <si>
    <t xml:space="preserve">   6100 ADMINISTRATIVE</t>
  </si>
  <si>
    <t xml:space="preserve">      6110 Board and Committees</t>
  </si>
  <si>
    <t xml:space="preserve">         6111 Board Meetings</t>
  </si>
  <si>
    <t xml:space="preserve">      Total 6110 Board and Committees</t>
  </si>
  <si>
    <t xml:space="preserve">      6120 Delegate Travel</t>
  </si>
  <si>
    <t xml:space="preserve">         6125 Mississippi River Network Annual Meeting</t>
  </si>
  <si>
    <t xml:space="preserve">         6126 State League Annual Meetings</t>
  </si>
  <si>
    <t xml:space="preserve">      Total 6120 Delegate Travel</t>
  </si>
  <si>
    <t xml:space="preserve">      6130 Operating</t>
  </si>
  <si>
    <t xml:space="preserve">         6131 Annual Financial Review/Audit</t>
  </si>
  <si>
    <t xml:space="preserve">         6134 PO Box Rental</t>
  </si>
  <si>
    <t xml:space="preserve">         6135 Software</t>
  </si>
  <si>
    <t xml:space="preserve">         6136 State Registration Fees</t>
  </si>
  <si>
    <t xml:space="preserve">         6137 Supplies/Copying</t>
  </si>
  <si>
    <t xml:space="preserve">         6138 Website</t>
  </si>
  <si>
    <t xml:space="preserve">         6139 PayPal Fees - Membership Dues</t>
  </si>
  <si>
    <t xml:space="preserve">      Total 6130 Operating</t>
  </si>
  <si>
    <t xml:space="preserve">   Total 6100 ADMINISTRATIVE</t>
  </si>
  <si>
    <t xml:space="preserve">   6200 PROGRAMS</t>
  </si>
  <si>
    <t xml:space="preserve">      6210 Education</t>
  </si>
  <si>
    <t xml:space="preserve">         6213 Educational Events</t>
  </si>
  <si>
    <t xml:space="preserve">      Total 6210 Education</t>
  </si>
  <si>
    <t xml:space="preserve">      6220 Advocacy</t>
  </si>
  <si>
    <t xml:space="preserve">   Total 6200 PROGRAMS</t>
  </si>
  <si>
    <t xml:space="preserve">   6300 FUNDRAISING</t>
  </si>
  <si>
    <t xml:space="preserve">      6320 PayPal Fees - Online Donations</t>
  </si>
  <si>
    <t xml:space="preserve">   Total 6300 FUNDRAISING</t>
  </si>
  <si>
    <t xml:space="preserve">   6400 MISCELLANEOUS</t>
  </si>
  <si>
    <t xml:space="preserve">      6410 Annual Meeting</t>
  </si>
  <si>
    <t xml:space="preserve">   Total 6400 MISCELLANEOUS</t>
  </si>
  <si>
    <t xml:space="preserve">   6500 Donated Travel/Supplies</t>
  </si>
  <si>
    <t>Total Expenses</t>
  </si>
  <si>
    <t>Other Expenses</t>
  </si>
  <si>
    <t xml:space="preserve">   8000 Restricted Grant Expenses</t>
  </si>
  <si>
    <t xml:space="preserve">      8200 2019-20 ERC Grant</t>
  </si>
  <si>
    <t xml:space="preserve">         8203 Other Environmental Activities</t>
  </si>
  <si>
    <t xml:space="preserve">      Total 8200 2019-20 ERC Grant</t>
  </si>
  <si>
    <t xml:space="preserve">   Total 8000 Restricted Grant Expenses</t>
  </si>
  <si>
    <t>Total Other Expenses</t>
  </si>
  <si>
    <t>Net Income</t>
  </si>
  <si>
    <t xml:space="preserve">         4221 Individual Donations - Unrestricted</t>
  </si>
  <si>
    <t>Other Revenue</t>
  </si>
  <si>
    <t xml:space="preserve">   7500 Restricted Fund Revenue</t>
  </si>
  <si>
    <t xml:space="preserve">         7510 Judy Beck Memorial Fund</t>
  </si>
  <si>
    <t xml:space="preserve">   Total 7500 Restricted Fund Revenue</t>
  </si>
  <si>
    <t>Revenue</t>
  </si>
  <si>
    <t xml:space="preserve">         8201 Collaborations</t>
  </si>
  <si>
    <t xml:space="preserve">         8202 Sponsorships</t>
  </si>
  <si>
    <t>Net Other Revenue</t>
  </si>
  <si>
    <t>Net Operating Revenue</t>
  </si>
  <si>
    <t>Last Year Actuals</t>
  </si>
  <si>
    <t>Current Year Budget</t>
  </si>
  <si>
    <t xml:space="preserve">      4106 2020-21 Memberships ($25/year)</t>
  </si>
  <si>
    <t xml:space="preserve">         6121 Conferences</t>
  </si>
  <si>
    <t xml:space="preserve">   4800 Transfer from Reserves</t>
  </si>
  <si>
    <t xml:space="preserve">         6113 Zoom Videoconferencing</t>
  </si>
  <si>
    <t xml:space="preserve">      4107 2021-22 Memberships ($25/year)</t>
  </si>
  <si>
    <t xml:space="preserve">      4108 2022-23 Memberships ($25/year)</t>
  </si>
  <si>
    <t xml:space="preserve">         6114 Exhibit Materials</t>
  </si>
  <si>
    <t xml:space="preserve">         6127 LWVUS Biennial Convention</t>
  </si>
  <si>
    <t xml:space="preserve">         6128 LWVUS Biennial Council</t>
  </si>
  <si>
    <t xml:space="preserve">         4224 Organization Donations - Unrestricted</t>
  </si>
  <si>
    <t>7/01/2022 - 9/30/2022
 YTD Actuals</t>
  </si>
  <si>
    <t xml:space="preserve">      4720 Bank Reward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</si>
</sst>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9" x14ac:knownFonts="1">
    <font>
      <sz val="11"/>
      <color indexed="8"/>
      <name val="Calibri"/>
      <family val="2"/>
      <scheme val="minor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lightDown"/>
    </fill>
    <fill>
      <patternFill patternType="lightDown">
        <bgColor theme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165" fontId="1" fillId="0" borderId="2" xfId="0" applyNumberFormat="1" applyFont="1" applyBorder="1" applyAlignment="1">
      <alignment horizontal="right" wrapText="1"/>
    </xf>
    <xf numFmtId="165" fontId="1" fillId="0" borderId="3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 wrapText="1"/>
    </xf>
    <xf numFmtId="165" fontId="8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horizontal="right" wrapText="1"/>
    </xf>
    <xf numFmtId="164" fontId="2" fillId="2" borderId="0" xfId="0" applyNumberFormat="1" applyFont="1" applyFill="1" applyAlignment="1">
      <alignment wrapText="1"/>
    </xf>
    <xf numFmtId="165" fontId="1" fillId="2" borderId="0" xfId="0" applyNumberFormat="1" applyFont="1" applyFill="1" applyAlignment="1">
      <alignment horizontal="right" wrapText="1"/>
    </xf>
    <xf numFmtId="165" fontId="8" fillId="2" borderId="0" xfId="0" applyNumberFormat="1" applyFont="1" applyFill="1" applyAlignment="1">
      <alignment horizontal="right" wrapText="1"/>
    </xf>
    <xf numFmtId="0" fontId="7" fillId="3" borderId="0" xfId="0" applyFont="1" applyFill="1" applyAlignment="1">
      <alignment horizontal="left" wrapText="1"/>
    </xf>
    <xf numFmtId="165" fontId="1" fillId="3" borderId="0" xfId="0" applyNumberFormat="1" applyFont="1" applyFill="1" applyAlignment="1">
      <alignment horizontal="right" wrapText="1"/>
    </xf>
    <xf numFmtId="0" fontId="7" fillId="4" borderId="0" xfId="0" applyFont="1" applyFill="1" applyAlignment="1">
      <alignment horizontal="left" wrapText="1"/>
    </xf>
    <xf numFmtId="165" fontId="1" fillId="4" borderId="0" xfId="0" applyNumberFormat="1" applyFont="1" applyFill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310754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3053954" cy="542925"/>
        </a:xfrm>
        <a:prstGeom prst="rect">
          <a:avLst/>
        </a:prstGeom>
      </xdr:spPr>
    </xdr:pic>
    <xdr:clientData/>
  </xdr:twoCellAnchor>
  <xdr:twoCellAnchor>
    <xdr:from>
      <xdr:col>1</xdr:col>
      <xdr:colOff>361950</xdr:colOff>
      <xdr:row>0</xdr:row>
      <xdr:rowOff>28575</xdr:rowOff>
    </xdr:from>
    <xdr:to>
      <xdr:col>7</xdr:col>
      <xdr:colOff>819150</xdr:colOff>
      <xdr:row>1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28975" y="28575"/>
          <a:ext cx="28098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REVENUES &amp; EXPENSES</a:t>
          </a:r>
          <a:r>
            <a:rPr lang="en-US" sz="1400" b="1" baseline="0"/>
            <a:t> with BUDGET</a:t>
          </a:r>
          <a:endParaRPr 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abSelected="1" topLeftCell="A3" zoomScaleNormal="100" workbookViewId="0">
      <selection activeCell="F22" sqref="F22"/>
    </sheetView>
  </sheetViews>
  <sheetFormatPr defaultRowHeight="14.75" x14ac:dyDescent="0.75"/>
  <cols>
    <col min="1" max="1" width="43" customWidth="1"/>
    <col min="2" max="2" width="10.7265625" customWidth="1"/>
    <col min="3" max="5" width="2.7265625" customWidth="1"/>
    <col min="6" max="6" width="19.1796875" customWidth="1"/>
    <col min="7" max="7" width="2.7265625" customWidth="1"/>
    <col min="8" max="8" width="12.453125" customWidth="1"/>
  </cols>
  <sheetData>
    <row r="1" spans="1:16" ht="18" x14ac:dyDescent="0.8">
      <c r="A1" s="26"/>
      <c r="B1" s="26"/>
      <c r="C1" s="26"/>
      <c r="D1" s="26"/>
      <c r="E1" s="26"/>
      <c r="F1" s="27"/>
      <c r="G1" s="27"/>
      <c r="H1" s="27"/>
    </row>
    <row r="3" spans="1:16" s="1" customFormat="1" ht="30" customHeight="1" x14ac:dyDescent="0.75">
      <c r="B3" s="13" t="s">
        <v>67</v>
      </c>
      <c r="C3" s="14"/>
      <c r="D3" s="15"/>
      <c r="E3" s="14"/>
      <c r="F3" s="7" t="s">
        <v>79</v>
      </c>
      <c r="G3" s="8"/>
      <c r="H3" s="7" t="s">
        <v>68</v>
      </c>
    </row>
    <row r="4" spans="1:16" x14ac:dyDescent="0.75">
      <c r="A4" s="10" t="s">
        <v>62</v>
      </c>
      <c r="B4" s="2"/>
      <c r="C4" s="2"/>
      <c r="D4" s="16"/>
      <c r="E4" s="2"/>
      <c r="F4" s="3"/>
      <c r="G4" s="3"/>
      <c r="H4" s="3"/>
    </row>
    <row r="5" spans="1:16" x14ac:dyDescent="0.75">
      <c r="A5" s="2" t="s">
        <v>0</v>
      </c>
      <c r="B5" s="4"/>
      <c r="C5" s="4"/>
      <c r="D5" s="17"/>
      <c r="E5" s="4"/>
      <c r="F5" s="3"/>
      <c r="G5" s="3"/>
      <c r="H5" s="4">
        <f>1500</f>
        <v>1500</v>
      </c>
    </row>
    <row r="6" spans="1:16" x14ac:dyDescent="0.75">
      <c r="A6" s="2" t="s">
        <v>69</v>
      </c>
      <c r="B6" s="3">
        <v>25</v>
      </c>
      <c r="C6" s="3"/>
      <c r="D6" s="18"/>
      <c r="E6" s="3"/>
      <c r="F6" s="4"/>
      <c r="G6" s="4"/>
      <c r="H6" s="3"/>
    </row>
    <row r="7" spans="1:16" x14ac:dyDescent="0.75">
      <c r="A7" s="2" t="s">
        <v>73</v>
      </c>
      <c r="B7" s="3">
        <v>1625</v>
      </c>
      <c r="C7" s="3"/>
      <c r="D7" s="18"/>
      <c r="E7" s="3"/>
      <c r="F7" s="3"/>
      <c r="G7" s="4"/>
      <c r="H7" s="3"/>
    </row>
    <row r="8" spans="1:16" x14ac:dyDescent="0.75">
      <c r="A8" s="2" t="s">
        <v>74</v>
      </c>
      <c r="B8" s="3">
        <v>50</v>
      </c>
      <c r="C8" s="3"/>
      <c r="D8" s="18"/>
      <c r="E8" s="3"/>
      <c r="F8" s="3">
        <v>800</v>
      </c>
      <c r="G8" s="4"/>
      <c r="H8" s="3"/>
    </row>
    <row r="9" spans="1:16" x14ac:dyDescent="0.75">
      <c r="A9" s="2" t="s">
        <v>1</v>
      </c>
      <c r="B9" s="5">
        <f>+B6+B7+B8</f>
        <v>1700</v>
      </c>
      <c r="C9" s="9"/>
      <c r="D9" s="19"/>
      <c r="E9" s="9"/>
      <c r="F9" s="5">
        <f>+F6+F7+F8</f>
        <v>800</v>
      </c>
      <c r="G9" s="9"/>
      <c r="H9" s="5">
        <f>(H5)+(H6)</f>
        <v>1500</v>
      </c>
    </row>
    <row r="10" spans="1:16" x14ac:dyDescent="0.75">
      <c r="A10" s="2" t="s">
        <v>2</v>
      </c>
      <c r="B10" s="3"/>
      <c r="C10" s="3"/>
      <c r="D10" s="18"/>
      <c r="E10" s="3"/>
      <c r="F10" s="3"/>
      <c r="G10" s="3"/>
      <c r="H10" s="3"/>
    </row>
    <row r="11" spans="1:16" ht="18" x14ac:dyDescent="0.8">
      <c r="A11" s="2" t="s">
        <v>3</v>
      </c>
      <c r="B11" s="4"/>
      <c r="C11" s="4"/>
      <c r="D11" s="17"/>
      <c r="E11" s="4"/>
      <c r="F11" s="3"/>
      <c r="G11" s="3"/>
      <c r="H11" s="4">
        <v>125</v>
      </c>
      <c r="K11" s="28"/>
      <c r="L11" s="26"/>
      <c r="M11" s="26"/>
      <c r="N11" s="27"/>
      <c r="O11" s="27"/>
      <c r="P11" s="27"/>
    </row>
    <row r="12" spans="1:16" x14ac:dyDescent="0.75">
      <c r="A12" s="10" t="s">
        <v>57</v>
      </c>
      <c r="B12" s="4">
        <v>225</v>
      </c>
      <c r="C12" s="4"/>
      <c r="D12" s="17"/>
      <c r="E12" s="4"/>
      <c r="F12" s="3">
        <v>150</v>
      </c>
      <c r="G12" s="3"/>
      <c r="H12" s="4"/>
    </row>
    <row r="13" spans="1:16" x14ac:dyDescent="0.75">
      <c r="A13" s="2" t="s">
        <v>4</v>
      </c>
      <c r="B13" s="3">
        <v>75</v>
      </c>
      <c r="C13" s="3"/>
      <c r="D13" s="18"/>
      <c r="E13" s="3"/>
      <c r="F13" s="4">
        <v>1175</v>
      </c>
      <c r="G13" s="4"/>
      <c r="H13" s="3"/>
    </row>
    <row r="14" spans="1:16" x14ac:dyDescent="0.75">
      <c r="A14" s="2" t="s">
        <v>78</v>
      </c>
      <c r="B14" s="3">
        <v>25</v>
      </c>
      <c r="C14" s="3"/>
      <c r="D14" s="18"/>
      <c r="E14" s="3"/>
      <c r="F14" s="4"/>
      <c r="G14" s="4"/>
      <c r="H14" s="3"/>
    </row>
    <row r="15" spans="1:16" x14ac:dyDescent="0.75">
      <c r="A15" s="2" t="s">
        <v>5</v>
      </c>
      <c r="B15" s="25">
        <f>+B12+B13+B14</f>
        <v>325</v>
      </c>
      <c r="C15" s="9"/>
      <c r="D15" s="19"/>
      <c r="E15" s="9"/>
      <c r="F15" s="25">
        <f>+F12+F13+F14</f>
        <v>1325</v>
      </c>
      <c r="G15" s="9"/>
      <c r="H15" s="5">
        <f>(H11)+(H13)</f>
        <v>125</v>
      </c>
    </row>
    <row r="16" spans="1:16" x14ac:dyDescent="0.75">
      <c r="A16" s="2" t="s">
        <v>6</v>
      </c>
      <c r="B16" s="5">
        <f>(B10)+(B15)</f>
        <v>325</v>
      </c>
      <c r="C16" s="9"/>
      <c r="D16" s="19"/>
      <c r="E16" s="9"/>
      <c r="F16" s="5">
        <f>(F10)+(F15)</f>
        <v>1325</v>
      </c>
      <c r="G16" s="9"/>
      <c r="H16" s="5">
        <f>(H10)+(H15)</f>
        <v>125</v>
      </c>
    </row>
    <row r="17" spans="1:8" x14ac:dyDescent="0.75">
      <c r="A17" s="2" t="s">
        <v>7</v>
      </c>
      <c r="B17" s="4">
        <v>14</v>
      </c>
      <c r="C17" s="4"/>
      <c r="D17" s="17"/>
      <c r="E17" s="4"/>
      <c r="F17" s="3">
        <v>0</v>
      </c>
      <c r="G17" s="3"/>
      <c r="H17" s="4">
        <f>1500</f>
        <v>1500</v>
      </c>
    </row>
    <row r="18" spans="1:8" x14ac:dyDescent="0.75">
      <c r="A18" s="2" t="s">
        <v>8</v>
      </c>
      <c r="B18" s="4">
        <v>90</v>
      </c>
      <c r="C18" s="4"/>
      <c r="D18" s="17"/>
      <c r="E18" s="4"/>
      <c r="F18" s="3">
        <v>30</v>
      </c>
      <c r="G18" s="3"/>
      <c r="H18" s="4">
        <v>0</v>
      </c>
    </row>
    <row r="19" spans="1:8" x14ac:dyDescent="0.75">
      <c r="A19" s="2" t="s">
        <v>9</v>
      </c>
      <c r="B19" s="3"/>
      <c r="C19" s="3"/>
      <c r="D19" s="18"/>
      <c r="E19" s="3"/>
      <c r="F19" s="3"/>
      <c r="G19" s="3"/>
      <c r="H19" s="3"/>
    </row>
    <row r="20" spans="1:8" x14ac:dyDescent="0.75">
      <c r="A20" s="2" t="s">
        <v>10</v>
      </c>
      <c r="B20" s="4">
        <v>0</v>
      </c>
      <c r="C20" s="4"/>
      <c r="D20" s="17"/>
      <c r="E20" s="4"/>
      <c r="F20" s="3">
        <v>0</v>
      </c>
      <c r="G20" s="3"/>
      <c r="H20" s="4">
        <v>1000</v>
      </c>
    </row>
    <row r="21" spans="1:8" x14ac:dyDescent="0.75">
      <c r="A21" s="2" t="s">
        <v>11</v>
      </c>
      <c r="B21" s="5">
        <f>(B19)+(B20)</f>
        <v>0</v>
      </c>
      <c r="C21" s="9"/>
      <c r="D21" s="19"/>
      <c r="E21" s="9"/>
      <c r="F21" s="5">
        <f>SUM(F17:F20)</f>
        <v>30</v>
      </c>
      <c r="G21" s="9"/>
      <c r="H21" s="5">
        <f>(H19)+(H20)</f>
        <v>1000</v>
      </c>
    </row>
    <row r="22" spans="1:8" x14ac:dyDescent="0.75">
      <c r="A22" s="2" t="s">
        <v>12</v>
      </c>
      <c r="B22" s="3"/>
      <c r="C22" s="3"/>
      <c r="D22" s="18"/>
      <c r="E22" s="3"/>
      <c r="F22" s="3"/>
      <c r="G22" s="3"/>
      <c r="H22" s="3"/>
    </row>
    <row r="23" spans="1:8" x14ac:dyDescent="0.75">
      <c r="A23" s="2" t="s">
        <v>13</v>
      </c>
      <c r="B23" s="4">
        <v>1.03</v>
      </c>
      <c r="C23" s="4"/>
      <c r="D23" s="17"/>
      <c r="E23" s="4"/>
      <c r="F23" s="4">
        <v>0</v>
      </c>
      <c r="G23" s="4"/>
      <c r="H23" s="4">
        <f>2</f>
        <v>2</v>
      </c>
    </row>
    <row r="24" spans="1:8" x14ac:dyDescent="0.75">
      <c r="A24" s="2" t="s">
        <v>80</v>
      </c>
      <c r="B24" s="4"/>
      <c r="C24" s="4"/>
      <c r="D24" s="17"/>
      <c r="E24" s="4"/>
      <c r="F24" s="4">
        <v>5</v>
      </c>
      <c r="G24" s="4"/>
      <c r="H24" s="4"/>
    </row>
    <row r="25" spans="1:8" x14ac:dyDescent="0.75">
      <c r="A25" s="2" t="s">
        <v>14</v>
      </c>
      <c r="B25" s="5">
        <f>(B22)+(B23)</f>
        <v>1.03</v>
      </c>
      <c r="C25" s="9"/>
      <c r="D25" s="19"/>
      <c r="E25" s="9"/>
      <c r="F25" s="5">
        <f>(F22)+(F24)</f>
        <v>5</v>
      </c>
      <c r="G25" s="9"/>
      <c r="H25" s="5">
        <f>(H22)+(H23)</f>
        <v>2</v>
      </c>
    </row>
    <row r="26" spans="1:8" x14ac:dyDescent="0.75">
      <c r="A26" s="2"/>
      <c r="B26" s="6"/>
      <c r="C26" s="9"/>
      <c r="D26" s="19"/>
      <c r="E26" s="9"/>
      <c r="F26" s="6"/>
      <c r="G26" s="9"/>
      <c r="H26" s="6"/>
    </row>
    <row r="27" spans="1:8" x14ac:dyDescent="0.75">
      <c r="A27" s="2" t="s">
        <v>71</v>
      </c>
      <c r="B27" s="6"/>
      <c r="C27" s="9"/>
      <c r="D27" s="19"/>
      <c r="E27" s="9"/>
      <c r="F27" s="6">
        <v>0</v>
      </c>
      <c r="G27" s="9"/>
      <c r="H27" s="6">
        <v>3777</v>
      </c>
    </row>
    <row r="28" spans="1:8" x14ac:dyDescent="0.75">
      <c r="A28" s="2" t="s">
        <v>15</v>
      </c>
      <c r="B28" s="5">
        <f>(((((B9)+(B16))+(B17))+(B18))+(B21))+(B25)</f>
        <v>2130.0300000000002</v>
      </c>
      <c r="C28" s="9"/>
      <c r="D28" s="19"/>
      <c r="E28" s="9"/>
      <c r="F28" s="5">
        <f>(((((F9)+(F16))+(F17))+(F18))+(F21))+(F25)</f>
        <v>2190</v>
      </c>
      <c r="G28" s="9"/>
      <c r="H28" s="5">
        <f>(((((H9)+(H16))+(H17))+(H18))+(H21))+(H25)+H27</f>
        <v>7904</v>
      </c>
    </row>
    <row r="29" spans="1:8" x14ac:dyDescent="0.75">
      <c r="A29" s="2" t="s">
        <v>16</v>
      </c>
      <c r="B29" s="3"/>
      <c r="C29" s="3"/>
      <c r="D29" s="18"/>
      <c r="E29" s="3"/>
      <c r="F29" s="3"/>
      <c r="G29" s="3"/>
      <c r="H29" s="3"/>
    </row>
    <row r="30" spans="1:8" x14ac:dyDescent="0.75">
      <c r="A30" s="2" t="s">
        <v>17</v>
      </c>
      <c r="B30" s="3"/>
      <c r="C30" s="3"/>
      <c r="D30" s="18"/>
      <c r="E30" s="3"/>
      <c r="F30" s="3"/>
      <c r="G30" s="3"/>
      <c r="H30" s="3"/>
    </row>
    <row r="31" spans="1:8" x14ac:dyDescent="0.75">
      <c r="A31" s="2" t="s">
        <v>18</v>
      </c>
      <c r="B31" s="3"/>
      <c r="C31" s="3"/>
      <c r="D31" s="18"/>
      <c r="E31" s="3"/>
      <c r="F31" s="3"/>
      <c r="G31" s="3"/>
      <c r="H31" s="3"/>
    </row>
    <row r="32" spans="1:8" x14ac:dyDescent="0.75">
      <c r="A32" s="2" t="s">
        <v>19</v>
      </c>
      <c r="B32" s="4">
        <v>0</v>
      </c>
      <c r="C32" s="4"/>
      <c r="D32" s="17"/>
      <c r="E32" s="4"/>
      <c r="F32" s="3">
        <v>0</v>
      </c>
      <c r="G32" s="3"/>
      <c r="H32" s="4">
        <v>150</v>
      </c>
    </row>
    <row r="33" spans="1:8" x14ac:dyDescent="0.75">
      <c r="A33" s="2" t="s">
        <v>72</v>
      </c>
      <c r="B33" s="4">
        <v>91.74</v>
      </c>
      <c r="C33" s="4"/>
      <c r="D33" s="17"/>
      <c r="E33" s="4"/>
      <c r="F33" s="3">
        <v>0</v>
      </c>
      <c r="G33" s="3"/>
      <c r="H33" s="4">
        <v>160</v>
      </c>
    </row>
    <row r="34" spans="1:8" x14ac:dyDescent="0.75">
      <c r="A34" s="2" t="s">
        <v>75</v>
      </c>
      <c r="B34" s="4">
        <v>0</v>
      </c>
      <c r="C34" s="4"/>
      <c r="D34" s="17"/>
      <c r="E34" s="4"/>
      <c r="F34" s="3">
        <v>0</v>
      </c>
      <c r="G34" s="3"/>
      <c r="H34" s="4">
        <v>750</v>
      </c>
    </row>
    <row r="35" spans="1:8" x14ac:dyDescent="0.75">
      <c r="A35" s="2" t="s">
        <v>20</v>
      </c>
      <c r="B35" s="5">
        <f>+B32+B33+B34</f>
        <v>91.74</v>
      </c>
      <c r="C35" s="9"/>
      <c r="D35" s="19"/>
      <c r="E35" s="9"/>
      <c r="F35" s="5">
        <f>+F32+F33+F34</f>
        <v>0</v>
      </c>
      <c r="G35" s="9"/>
      <c r="H35" s="5">
        <f>+H32+H33+H34</f>
        <v>1060</v>
      </c>
    </row>
    <row r="36" spans="1:8" x14ac:dyDescent="0.75">
      <c r="A36" s="2" t="s">
        <v>21</v>
      </c>
      <c r="B36" s="3"/>
      <c r="C36" s="3"/>
      <c r="D36" s="18"/>
      <c r="E36" s="3"/>
      <c r="F36" s="3"/>
      <c r="G36" s="3"/>
      <c r="H36" s="3"/>
    </row>
    <row r="37" spans="1:8" ht="15" customHeight="1" x14ac:dyDescent="0.75">
      <c r="A37" s="2" t="s">
        <v>70</v>
      </c>
      <c r="B37" s="3"/>
      <c r="C37" s="3"/>
      <c r="D37" s="18"/>
      <c r="E37" s="3"/>
      <c r="F37" s="3">
        <v>200</v>
      </c>
      <c r="G37" s="3"/>
      <c r="H37" s="3">
        <v>250</v>
      </c>
    </row>
    <row r="38" spans="1:8" ht="15" customHeight="1" x14ac:dyDescent="0.75">
      <c r="A38" s="2" t="s">
        <v>22</v>
      </c>
      <c r="B38" s="4">
        <v>0</v>
      </c>
      <c r="C38" s="4"/>
      <c r="D38" s="17"/>
      <c r="E38" s="4"/>
      <c r="F38" s="3">
        <v>0</v>
      </c>
      <c r="G38" s="3"/>
      <c r="H38" s="4">
        <v>100</v>
      </c>
    </row>
    <row r="39" spans="1:8" x14ac:dyDescent="0.75">
      <c r="A39" s="2" t="s">
        <v>23</v>
      </c>
      <c r="B39" s="4">
        <v>0</v>
      </c>
      <c r="C39" s="4"/>
      <c r="D39" s="17"/>
      <c r="E39" s="4"/>
      <c r="F39" s="3">
        <v>0</v>
      </c>
      <c r="G39" s="3"/>
      <c r="H39" s="4">
        <f>500</f>
        <v>500</v>
      </c>
    </row>
    <row r="40" spans="1:8" x14ac:dyDescent="0.75">
      <c r="A40" s="2" t="s">
        <v>76</v>
      </c>
      <c r="B40" s="4">
        <v>0</v>
      </c>
      <c r="C40" s="4"/>
      <c r="D40" s="17"/>
      <c r="E40" s="4"/>
      <c r="F40" s="3">
        <v>1260</v>
      </c>
      <c r="G40" s="3"/>
      <c r="H40" s="4">
        <v>1000</v>
      </c>
    </row>
    <row r="41" spans="1:8" x14ac:dyDescent="0.75">
      <c r="A41" s="2" t="s">
        <v>77</v>
      </c>
      <c r="B41" s="4">
        <v>0</v>
      </c>
      <c r="C41" s="4"/>
      <c r="D41" s="17"/>
      <c r="E41" s="4"/>
      <c r="F41" s="3">
        <v>0</v>
      </c>
      <c r="G41" s="3"/>
      <c r="H41" s="4">
        <v>1000</v>
      </c>
    </row>
    <row r="42" spans="1:8" x14ac:dyDescent="0.75">
      <c r="A42" s="2" t="s">
        <v>24</v>
      </c>
      <c r="B42" s="5">
        <f t="shared" ref="B42:F42" si="0">+B37+B38+B39+B40+B41</f>
        <v>0</v>
      </c>
      <c r="C42" s="5"/>
      <c r="D42" s="17"/>
      <c r="E42" s="5"/>
      <c r="F42" s="5">
        <f t="shared" si="0"/>
        <v>1460</v>
      </c>
      <c r="G42" s="9"/>
      <c r="H42" s="5">
        <f>+H37+H38+H39+H40+H41</f>
        <v>2850</v>
      </c>
    </row>
    <row r="43" spans="1:8" x14ac:dyDescent="0.75">
      <c r="A43" s="2" t="s">
        <v>25</v>
      </c>
      <c r="B43" s="3"/>
      <c r="C43" s="3"/>
      <c r="D43" s="18"/>
      <c r="E43" s="3"/>
      <c r="F43" s="3"/>
      <c r="G43" s="3"/>
      <c r="H43" s="3"/>
    </row>
    <row r="44" spans="1:8" x14ac:dyDescent="0.75">
      <c r="A44" s="2" t="s">
        <v>26</v>
      </c>
      <c r="B44" s="4">
        <v>0</v>
      </c>
      <c r="C44" s="4"/>
      <c r="D44" s="17"/>
      <c r="E44" s="4"/>
      <c r="F44" s="3">
        <v>0</v>
      </c>
      <c r="G44" s="3"/>
      <c r="H44" s="4">
        <f>50</f>
        <v>50</v>
      </c>
    </row>
    <row r="45" spans="1:8" x14ac:dyDescent="0.75">
      <c r="A45" s="2" t="s">
        <v>27</v>
      </c>
      <c r="B45" s="4">
        <v>200</v>
      </c>
      <c r="C45" s="4"/>
      <c r="D45" s="17"/>
      <c r="E45" s="4"/>
      <c r="F45" s="3">
        <v>106</v>
      </c>
      <c r="G45" s="3"/>
      <c r="H45" s="4">
        <v>212</v>
      </c>
    </row>
    <row r="46" spans="1:8" x14ac:dyDescent="0.75">
      <c r="A46" s="2" t="s">
        <v>28</v>
      </c>
      <c r="B46" s="4">
        <v>75</v>
      </c>
      <c r="C46" s="4"/>
      <c r="D46" s="17"/>
      <c r="E46" s="4"/>
      <c r="F46" s="3">
        <v>0</v>
      </c>
      <c r="G46" s="3"/>
      <c r="H46" s="4">
        <v>75</v>
      </c>
    </row>
    <row r="47" spans="1:8" x14ac:dyDescent="0.75">
      <c r="A47" s="2" t="s">
        <v>29</v>
      </c>
      <c r="B47" s="4">
        <v>10</v>
      </c>
      <c r="C47" s="4"/>
      <c r="D47" s="17"/>
      <c r="E47" s="4"/>
      <c r="F47" s="3">
        <v>0</v>
      </c>
      <c r="G47" s="3"/>
      <c r="H47" s="4">
        <f>10</f>
        <v>10</v>
      </c>
    </row>
    <row r="48" spans="1:8" x14ac:dyDescent="0.75">
      <c r="A48" s="2" t="s">
        <v>30</v>
      </c>
      <c r="B48" s="4">
        <v>157.97999999999999</v>
      </c>
      <c r="C48" s="4"/>
      <c r="D48" s="17"/>
      <c r="E48" s="4"/>
      <c r="F48" s="3">
        <v>0</v>
      </c>
      <c r="G48" s="3"/>
      <c r="H48" s="4">
        <f>50</f>
        <v>50</v>
      </c>
    </row>
    <row r="49" spans="1:8" x14ac:dyDescent="0.75">
      <c r="A49" s="2" t="s">
        <v>31</v>
      </c>
      <c r="B49" s="4">
        <v>12</v>
      </c>
      <c r="C49" s="4"/>
      <c r="D49" s="17"/>
      <c r="E49" s="4"/>
      <c r="F49" s="3">
        <v>0</v>
      </c>
      <c r="G49" s="3"/>
      <c r="H49" s="4">
        <v>12</v>
      </c>
    </row>
    <row r="50" spans="1:8" x14ac:dyDescent="0.75">
      <c r="A50" s="2" t="s">
        <v>32</v>
      </c>
      <c r="B50" s="4">
        <v>7.92</v>
      </c>
      <c r="C50" s="4"/>
      <c r="D50" s="17"/>
      <c r="E50" s="4"/>
      <c r="F50" s="4">
        <v>0</v>
      </c>
      <c r="G50" s="4"/>
      <c r="H50" s="4">
        <v>10</v>
      </c>
    </row>
    <row r="51" spans="1:8" x14ac:dyDescent="0.75">
      <c r="A51" s="2" t="s">
        <v>33</v>
      </c>
      <c r="B51" s="5">
        <f>(((((((B43)+(B44))+(B45))+(B46))+(B47))+(B48))+(B49))+(B50)</f>
        <v>462.90000000000003</v>
      </c>
      <c r="C51" s="9"/>
      <c r="D51" s="19"/>
      <c r="E51" s="9"/>
      <c r="F51" s="5">
        <f>(((((((F43)+(F44))+(F45))+(F46))+(F47))+(F48))+(F49))+(F50)</f>
        <v>106</v>
      </c>
      <c r="G51" s="9"/>
      <c r="H51" s="5">
        <f>(((((((H43)+(H44))+(H45))+(H46))+(H47))+(H48))+(H49))+(H50)</f>
        <v>419</v>
      </c>
    </row>
    <row r="52" spans="1:8" x14ac:dyDescent="0.75">
      <c r="A52" s="2" t="s">
        <v>34</v>
      </c>
      <c r="B52" s="5">
        <f>(((B30)+(B35))+(B42))+(B51)</f>
        <v>554.64</v>
      </c>
      <c r="C52" s="9"/>
      <c r="D52" s="19"/>
      <c r="E52" s="9"/>
      <c r="F52" s="5">
        <f>(((F30)+(F35))+(F42))+(F51)</f>
        <v>1566</v>
      </c>
      <c r="G52" s="9"/>
      <c r="H52" s="5">
        <f>(((H30)+(H35))+(H42))+(H51)</f>
        <v>4329</v>
      </c>
    </row>
    <row r="53" spans="1:8" x14ac:dyDescent="0.75">
      <c r="A53" s="2" t="s">
        <v>35</v>
      </c>
      <c r="B53" s="3"/>
      <c r="C53" s="3"/>
      <c r="D53" s="18"/>
      <c r="E53" s="3"/>
      <c r="F53" s="3"/>
      <c r="G53" s="3"/>
      <c r="H53" s="3"/>
    </row>
    <row r="54" spans="1:8" x14ac:dyDescent="0.75">
      <c r="A54" s="2" t="s">
        <v>36</v>
      </c>
      <c r="B54" s="3"/>
      <c r="C54" s="3"/>
      <c r="D54" s="18"/>
      <c r="E54" s="3"/>
      <c r="F54" s="3"/>
      <c r="G54" s="3"/>
      <c r="H54" s="3"/>
    </row>
    <row r="55" spans="1:8" x14ac:dyDescent="0.75">
      <c r="A55" s="2" t="s">
        <v>37</v>
      </c>
      <c r="B55" s="4">
        <v>200</v>
      </c>
      <c r="C55" s="4"/>
      <c r="D55" s="17"/>
      <c r="E55" s="4"/>
      <c r="F55" s="3">
        <v>0</v>
      </c>
      <c r="G55" s="3"/>
      <c r="H55" s="4">
        <v>500</v>
      </c>
    </row>
    <row r="56" spans="1:8" x14ac:dyDescent="0.75">
      <c r="A56" s="2" t="s">
        <v>38</v>
      </c>
      <c r="B56" s="5">
        <f>(B54)+(B55)</f>
        <v>200</v>
      </c>
      <c r="C56" s="9"/>
      <c r="D56" s="19"/>
      <c r="E56" s="9"/>
      <c r="F56" s="5">
        <f>(F54)+(F55)</f>
        <v>0</v>
      </c>
      <c r="G56" s="9"/>
      <c r="H56" s="5">
        <f>(H54)+(H55)</f>
        <v>500</v>
      </c>
    </row>
    <row r="57" spans="1:8" x14ac:dyDescent="0.75">
      <c r="A57" s="2" t="s">
        <v>39</v>
      </c>
      <c r="B57" s="4">
        <v>0</v>
      </c>
      <c r="C57" s="4"/>
      <c r="D57" s="17"/>
      <c r="E57" s="4"/>
      <c r="F57" s="3">
        <v>0</v>
      </c>
      <c r="G57" s="3"/>
      <c r="H57" s="4">
        <f>575</f>
        <v>575</v>
      </c>
    </row>
    <row r="58" spans="1:8" x14ac:dyDescent="0.75">
      <c r="A58" s="2" t="s">
        <v>40</v>
      </c>
      <c r="B58" s="5">
        <f>((B53)+(B56))+(B57)</f>
        <v>200</v>
      </c>
      <c r="C58" s="9"/>
      <c r="D58" s="19"/>
      <c r="E58" s="9"/>
      <c r="F58" s="5">
        <f>((F53)+(F56))+(F57)</f>
        <v>0</v>
      </c>
      <c r="G58" s="9"/>
      <c r="H58" s="5">
        <f>((H53)+(H56))+(H57)</f>
        <v>1075</v>
      </c>
    </row>
    <row r="59" spans="1:8" x14ac:dyDescent="0.75">
      <c r="A59" s="2" t="s">
        <v>41</v>
      </c>
      <c r="B59" s="3"/>
      <c r="C59" s="3"/>
      <c r="D59" s="18"/>
      <c r="E59" s="3"/>
      <c r="F59" s="3"/>
      <c r="G59" s="3"/>
      <c r="H59" s="3"/>
    </row>
    <row r="60" spans="1:8" x14ac:dyDescent="0.75">
      <c r="A60" s="2" t="s">
        <v>42</v>
      </c>
      <c r="B60" s="4">
        <v>4.87</v>
      </c>
      <c r="C60" s="4"/>
      <c r="D60" s="17"/>
      <c r="E60" s="4"/>
      <c r="F60" s="3">
        <v>3.76</v>
      </c>
      <c r="G60" s="3"/>
      <c r="H60" s="4">
        <v>0</v>
      </c>
    </row>
    <row r="61" spans="1:8" x14ac:dyDescent="0.75">
      <c r="A61" s="2" t="s">
        <v>43</v>
      </c>
      <c r="B61" s="5">
        <f>+B60</f>
        <v>4.87</v>
      </c>
      <c r="C61" s="9"/>
      <c r="D61" s="19"/>
      <c r="E61" s="9"/>
      <c r="F61" s="5">
        <f>+F60</f>
        <v>3.76</v>
      </c>
      <c r="G61" s="9"/>
      <c r="H61" s="5">
        <f>+H60</f>
        <v>0</v>
      </c>
    </row>
    <row r="62" spans="1:8" x14ac:dyDescent="0.75">
      <c r="A62" s="2" t="s">
        <v>44</v>
      </c>
      <c r="B62" s="3"/>
      <c r="C62" s="3"/>
      <c r="D62" s="18"/>
      <c r="E62" s="3"/>
      <c r="F62" s="3"/>
      <c r="G62" s="3"/>
      <c r="H62" s="3"/>
    </row>
    <row r="63" spans="1:8" x14ac:dyDescent="0.75">
      <c r="A63" s="2" t="s">
        <v>45</v>
      </c>
      <c r="B63" s="4">
        <v>0</v>
      </c>
      <c r="C63" s="4"/>
      <c r="D63" s="17"/>
      <c r="E63" s="4"/>
      <c r="F63" s="3">
        <v>0</v>
      </c>
      <c r="G63" s="3"/>
      <c r="H63" s="4">
        <v>1000</v>
      </c>
    </row>
    <row r="64" spans="1:8" x14ac:dyDescent="0.75">
      <c r="A64" s="2" t="s">
        <v>46</v>
      </c>
      <c r="B64" s="5">
        <f>(B62)+(B63)</f>
        <v>0</v>
      </c>
      <c r="C64" s="9"/>
      <c r="D64" s="19"/>
      <c r="E64" s="9"/>
      <c r="F64" s="5">
        <f>(F62)+(F63)</f>
        <v>0</v>
      </c>
      <c r="G64" s="9"/>
      <c r="H64" s="5">
        <f>(H62)+(H63)</f>
        <v>1000</v>
      </c>
    </row>
    <row r="65" spans="1:8" x14ac:dyDescent="0.75">
      <c r="A65" s="2" t="s">
        <v>47</v>
      </c>
      <c r="B65" s="4">
        <v>14</v>
      </c>
      <c r="C65" s="4"/>
      <c r="D65" s="17"/>
      <c r="E65" s="4"/>
      <c r="F65" s="3">
        <v>0</v>
      </c>
      <c r="G65" s="3"/>
      <c r="H65" s="4">
        <f>1500</f>
        <v>1500</v>
      </c>
    </row>
    <row r="66" spans="1:8" x14ac:dyDescent="0.75">
      <c r="A66" s="2" t="s">
        <v>48</v>
      </c>
      <c r="B66" s="5">
        <f>((((B52)+(B58))+(B61))+(B64))+(B65)</f>
        <v>773.51</v>
      </c>
      <c r="C66" s="9"/>
      <c r="D66" s="19"/>
      <c r="E66" s="9"/>
      <c r="F66" s="5">
        <f>((((F52)+(F58))+(F61))+(F64))+(F65)</f>
        <v>1569.76</v>
      </c>
      <c r="G66" s="9"/>
      <c r="H66" s="5">
        <f>((((H52)+(H58))+(H61))+(H64))+(H65)</f>
        <v>7904</v>
      </c>
    </row>
    <row r="67" spans="1:8" x14ac:dyDescent="0.75">
      <c r="A67" s="10" t="s">
        <v>66</v>
      </c>
      <c r="B67" s="5">
        <f>+B28-B66</f>
        <v>1356.5200000000002</v>
      </c>
      <c r="C67" s="9"/>
      <c r="D67" s="19"/>
      <c r="E67" s="9"/>
      <c r="F67" s="5">
        <f>+F28-F66</f>
        <v>620.24</v>
      </c>
      <c r="G67" s="9"/>
      <c r="H67" s="5">
        <f>+H28-H66</f>
        <v>0</v>
      </c>
    </row>
    <row r="68" spans="1:8" x14ac:dyDescent="0.75">
      <c r="A68" s="10"/>
      <c r="B68" s="9"/>
      <c r="C68" s="9"/>
      <c r="D68" s="19"/>
      <c r="E68" s="9"/>
      <c r="F68" s="9"/>
      <c r="G68" s="9"/>
      <c r="H68" s="9"/>
    </row>
    <row r="69" spans="1:8" x14ac:dyDescent="0.75">
      <c r="A69" s="21"/>
      <c r="B69" s="22"/>
      <c r="C69" s="22"/>
      <c r="D69" s="22"/>
      <c r="E69" s="22"/>
      <c r="F69" s="22"/>
      <c r="G69" s="22"/>
      <c r="H69" s="22"/>
    </row>
    <row r="70" spans="1:8" x14ac:dyDescent="0.75">
      <c r="A70" s="23"/>
      <c r="B70" s="9"/>
      <c r="C70" s="9"/>
      <c r="D70" s="19"/>
      <c r="E70" s="9"/>
      <c r="F70" s="9"/>
      <c r="G70" s="24"/>
      <c r="H70" s="24"/>
    </row>
    <row r="71" spans="1:8" x14ac:dyDescent="0.75">
      <c r="A71" s="10" t="s">
        <v>58</v>
      </c>
      <c r="B71" s="9"/>
      <c r="C71" s="9"/>
      <c r="D71" s="19"/>
      <c r="E71" s="9"/>
      <c r="F71" s="9"/>
      <c r="G71" s="9"/>
      <c r="H71" s="9"/>
    </row>
    <row r="72" spans="1:8" x14ac:dyDescent="0.75">
      <c r="A72" s="10" t="s">
        <v>59</v>
      </c>
      <c r="B72" s="9"/>
      <c r="C72" s="9"/>
      <c r="D72" s="19"/>
      <c r="E72" s="9"/>
      <c r="F72" s="9"/>
      <c r="G72" s="9"/>
      <c r="H72" s="9"/>
    </row>
    <row r="73" spans="1:8" x14ac:dyDescent="0.75">
      <c r="A73" s="10" t="s">
        <v>60</v>
      </c>
      <c r="B73" s="12">
        <v>0</v>
      </c>
      <c r="C73" s="11"/>
      <c r="D73" s="20"/>
      <c r="E73" s="11"/>
      <c r="F73" s="12">
        <v>0</v>
      </c>
      <c r="G73" s="9"/>
      <c r="H73" s="9"/>
    </row>
    <row r="74" spans="1:8" x14ac:dyDescent="0.75">
      <c r="A74" s="10" t="s">
        <v>61</v>
      </c>
      <c r="B74" s="9">
        <f>SUM(B73)</f>
        <v>0</v>
      </c>
      <c r="C74" s="9"/>
      <c r="D74" s="19"/>
      <c r="E74" s="9"/>
      <c r="F74" s="9">
        <v>0</v>
      </c>
      <c r="G74" s="9"/>
      <c r="H74" s="9"/>
    </row>
    <row r="75" spans="1:8" x14ac:dyDescent="0.75">
      <c r="A75" s="2" t="s">
        <v>49</v>
      </c>
      <c r="B75" s="3"/>
      <c r="C75" s="3"/>
      <c r="D75" s="18"/>
      <c r="E75" s="3"/>
      <c r="F75" s="3"/>
      <c r="G75" s="3"/>
      <c r="H75" s="3"/>
    </row>
    <row r="76" spans="1:8" x14ac:dyDescent="0.75">
      <c r="A76" s="2" t="s">
        <v>50</v>
      </c>
      <c r="B76" s="3"/>
      <c r="C76" s="3"/>
      <c r="D76" s="18"/>
      <c r="E76" s="3"/>
      <c r="F76" s="3"/>
      <c r="G76" s="3"/>
      <c r="H76" s="3"/>
    </row>
    <row r="77" spans="1:8" x14ac:dyDescent="0.75">
      <c r="A77" s="2" t="s">
        <v>51</v>
      </c>
      <c r="B77" s="3"/>
      <c r="C77" s="3"/>
      <c r="D77" s="18"/>
      <c r="E77" s="3"/>
      <c r="F77" s="3"/>
      <c r="G77" s="3"/>
      <c r="H77" s="3"/>
    </row>
    <row r="78" spans="1:8" x14ac:dyDescent="0.75">
      <c r="A78" s="10" t="s">
        <v>63</v>
      </c>
      <c r="B78" s="3">
        <v>0</v>
      </c>
      <c r="C78" s="3"/>
      <c r="D78" s="18"/>
      <c r="E78" s="3"/>
      <c r="F78" s="3">
        <v>0</v>
      </c>
      <c r="G78" s="3"/>
      <c r="H78" s="3"/>
    </row>
    <row r="79" spans="1:8" x14ac:dyDescent="0.75">
      <c r="A79" s="10" t="s">
        <v>64</v>
      </c>
      <c r="B79" s="3">
        <v>0</v>
      </c>
      <c r="C79" s="3"/>
      <c r="D79" s="18"/>
      <c r="E79" s="3"/>
      <c r="F79" s="3">
        <v>0</v>
      </c>
      <c r="G79" s="3"/>
      <c r="H79" s="3"/>
    </row>
    <row r="80" spans="1:8" x14ac:dyDescent="0.75">
      <c r="A80" s="2" t="s">
        <v>52</v>
      </c>
      <c r="B80" s="3">
        <v>100</v>
      </c>
      <c r="C80" s="3"/>
      <c r="D80" s="18"/>
      <c r="E80" s="3"/>
      <c r="F80" s="4">
        <v>0</v>
      </c>
      <c r="G80" s="4"/>
      <c r="H80" s="3"/>
    </row>
    <row r="81" spans="1:8" x14ac:dyDescent="0.75">
      <c r="A81" s="2" t="s">
        <v>53</v>
      </c>
      <c r="B81" s="5">
        <f>(B77)+(B80)</f>
        <v>100</v>
      </c>
      <c r="C81" s="9"/>
      <c r="D81" s="19"/>
      <c r="E81" s="9"/>
      <c r="F81" s="5">
        <f>(F77)+(F80)</f>
        <v>0</v>
      </c>
      <c r="G81" s="9"/>
      <c r="H81" s="9"/>
    </row>
    <row r="82" spans="1:8" x14ac:dyDescent="0.75">
      <c r="A82" s="2" t="s">
        <v>54</v>
      </c>
      <c r="B82" s="5">
        <f>(B76)+(B81)</f>
        <v>100</v>
      </c>
      <c r="C82" s="9"/>
      <c r="D82" s="19"/>
      <c r="E82" s="9"/>
      <c r="F82" s="5">
        <f>(F76)+(F81)</f>
        <v>0</v>
      </c>
      <c r="G82" s="9"/>
      <c r="H82" s="9"/>
    </row>
    <row r="83" spans="1:8" x14ac:dyDescent="0.75">
      <c r="A83" s="2" t="s">
        <v>55</v>
      </c>
      <c r="B83" s="5">
        <f>B82</f>
        <v>100</v>
      </c>
      <c r="C83" s="9"/>
      <c r="D83" s="19"/>
      <c r="E83" s="9"/>
      <c r="F83" s="5">
        <f>F82</f>
        <v>0</v>
      </c>
      <c r="G83" s="9"/>
      <c r="H83" s="9"/>
    </row>
    <row r="84" spans="1:8" x14ac:dyDescent="0.75">
      <c r="A84" s="10" t="s">
        <v>65</v>
      </c>
      <c r="B84" s="5">
        <f>(0)-(B83)</f>
        <v>-100</v>
      </c>
      <c r="C84" s="9"/>
      <c r="D84" s="19"/>
      <c r="E84" s="9"/>
      <c r="F84" s="5">
        <f>(0)-(F83)</f>
        <v>0</v>
      </c>
      <c r="G84" s="9"/>
      <c r="H84" s="9"/>
    </row>
    <row r="85" spans="1:8" x14ac:dyDescent="0.75">
      <c r="A85" s="2" t="s">
        <v>56</v>
      </c>
      <c r="B85" s="6">
        <f>(B67)+(B84)</f>
        <v>1256.5200000000002</v>
      </c>
      <c r="C85" s="9"/>
      <c r="D85" s="19"/>
      <c r="E85" s="9"/>
      <c r="F85" s="6">
        <f>(F67)+(F84)</f>
        <v>620.24</v>
      </c>
      <c r="G85" s="9"/>
      <c r="H85" s="9"/>
    </row>
    <row r="86" spans="1:8" x14ac:dyDescent="0.75">
      <c r="A86" s="2"/>
      <c r="B86" s="2"/>
      <c r="C86" s="2"/>
      <c r="D86" s="2"/>
      <c r="E86" s="2"/>
      <c r="F86" s="3"/>
      <c r="G86" s="3"/>
      <c r="H86" s="3"/>
    </row>
  </sheetData>
  <mergeCells count="2">
    <mergeCell ref="A1:H1"/>
    <mergeCell ref="K11:P11"/>
  </mergeCells>
  <pageMargins left="0.5" right="0.25" top="0.75" bottom="0.25" header="0.3" footer="0.3"/>
  <pageSetup orientation="portrait" r:id="rId1"/>
  <ignoredErrors>
    <ignoredError sqref="H47 H6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vs. Actuals</vt:lpstr>
      <vt:lpstr>'Budget vs. Actuals'!Print_Area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18153</cp:lastModifiedBy>
  <cp:lastPrinted>2022-03-28T20:06:26Z</cp:lastPrinted>
  <dcterms:created xsi:type="dcterms:W3CDTF">2020-10-05T16:48:28Z</dcterms:created>
  <dcterms:modified xsi:type="dcterms:W3CDTF">2022-10-02T20:47:12Z</dcterms:modified>
</cp:coreProperties>
</file>